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<sst xmlns="http://schemas.openxmlformats.org/spreadsheetml/2006/main" count="47" uniqueCount="30">
  <si>
    <r>
      <t>甘肃省农垦集团有限责任公司</t>
    </r>
    <r>
      <rPr>
        <b/>
        <sz val="11"/>
        <color rgb="FF000000"/>
        <rFont val="宋体"/>
        <charset val="134"/>
      </rPr>
      <t>董事、监事、高级管理人员2023年度薪酬情况</t>
    </r>
  </si>
  <si>
    <t xml:space="preserve">            单位：人民币万元</t>
  </si>
  <si>
    <t>姓名</t>
  </si>
  <si>
    <t>职务</t>
  </si>
  <si>
    <t>任职起止时间</t>
  </si>
  <si>
    <r>
      <t>20</t>
    </r>
    <r>
      <rPr>
        <sz val="11"/>
        <color indexed="8"/>
        <rFont val="宋体"/>
        <charset val="134"/>
      </rPr>
      <t>23</t>
    </r>
    <r>
      <rPr>
        <sz val="11"/>
        <color theme="1"/>
        <rFont val="宋体"/>
        <charset val="134"/>
        <scheme val="minor"/>
      </rPr>
      <t>年度从本公司获得的税前报酬情况</t>
    </r>
  </si>
  <si>
    <t>2019年-2021年任期激励收入（第二次）</t>
  </si>
  <si>
    <t>是否在股东单位或其他关联方领取薪酬</t>
  </si>
  <si>
    <t>在关联方领取的税前薪酬总额</t>
  </si>
  <si>
    <t>应付年薪</t>
  </si>
  <si>
    <t>社会保险、企业年金、补充医疗保险及住房公积金的单位缴纳（存）部分</t>
  </si>
  <si>
    <t>其他货币性收入 
（注明具体项目并分列）</t>
  </si>
  <si>
    <t>通讯费</t>
  </si>
  <si>
    <t>交通补贴</t>
  </si>
  <si>
    <t>党委书记、董事长</t>
  </si>
  <si>
    <t>否</t>
  </si>
  <si>
    <t>党委副书记、总经理</t>
  </si>
  <si>
    <t>省政协农业和农村工作委员会副主任</t>
  </si>
  <si>
    <t>党委委员、副总经理</t>
  </si>
  <si>
    <t>纪委书记</t>
  </si>
  <si>
    <t>原监事会主席（总经理级）</t>
  </si>
  <si>
    <t>2019.02-2022.11</t>
  </si>
  <si>
    <t>原党委副书记</t>
  </si>
  <si>
    <t>2020.04-2022.11</t>
  </si>
  <si>
    <t>原党委副书记、总经理</t>
  </si>
  <si>
    <t>2019.07-2021.08</t>
  </si>
  <si>
    <t>原党委委员、工会主席</t>
  </si>
  <si>
    <t>2014.07-2021.11</t>
  </si>
  <si>
    <t>原总会计师</t>
  </si>
  <si>
    <t>2010.10-2020.03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</si>
</sst>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" borderId="11" applyNumberFormat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68;&#27915;\&#35768;&#27915;2024\&#38598;&#22242;&#20844;&#21496;2023&#24180;&#34218;&#37228;&#22791;&#26696;\&#20892;&#22438;&#38598;&#22242;-2023&#24180;&#34218;&#37228;&#22791;&#26696;&#36164;&#26009;\&#20892;&#22438;&#38598;&#22242;-&#20225;&#19994;&#36127;&#36131;&#20154;&#34218;&#37228;&#25163;&#20876;2023&#65288;2024.10.19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  <sheetName val="工作表2基本情况"/>
      <sheetName val="工作表3任职"/>
      <sheetName val="工作表4基本年薪"/>
      <sheetName val="工作表5绩效年薪"/>
      <sheetName val="工作表6任期激励"/>
      <sheetName val="工作表7结算表"/>
      <sheetName val="工作表8通讯费"/>
      <sheetName val="工作表8 交通费"/>
      <sheetName val="工作表9奖惩"/>
      <sheetName val="工作表10社保医保"/>
      <sheetName val="工作表11公积金年金补充医保"/>
      <sheetName val="工作表12"/>
      <sheetName val="工作表12 (2)"/>
      <sheetName val="工作表13"/>
      <sheetName val="工作表14"/>
      <sheetName val="工作表15（财总）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张懿笃</v>
          </cell>
          <cell r="B6">
            <v>183000</v>
          </cell>
          <cell r="C6">
            <v>452872</v>
          </cell>
        </row>
        <row r="6">
          <cell r="E6">
            <v>10100</v>
          </cell>
        </row>
        <row r="7">
          <cell r="A7" t="str">
            <v>张彦</v>
          </cell>
          <cell r="B7">
            <v>181170</v>
          </cell>
          <cell r="C7">
            <v>397702.2</v>
          </cell>
        </row>
        <row r="7">
          <cell r="E7">
            <v>90000</v>
          </cell>
        </row>
        <row r="8">
          <cell r="A8" t="str">
            <v>谢天德</v>
          </cell>
          <cell r="B8">
            <v>183000</v>
          </cell>
          <cell r="C8">
            <v>0</v>
          </cell>
        </row>
        <row r="8">
          <cell r="E8">
            <v>119000</v>
          </cell>
        </row>
        <row r="9">
          <cell r="A9" t="str">
            <v>王志远</v>
          </cell>
          <cell r="B9">
            <v>66337.5</v>
          </cell>
          <cell r="C9">
            <v>157071.030234375</v>
          </cell>
        </row>
        <row r="9">
          <cell r="E9">
            <v>0</v>
          </cell>
        </row>
        <row r="10">
          <cell r="A10" t="str">
            <v>刘权</v>
          </cell>
          <cell r="B10">
            <v>159210</v>
          </cell>
          <cell r="C10">
            <v>376394.2119675</v>
          </cell>
        </row>
        <row r="10">
          <cell r="E10">
            <v>101300</v>
          </cell>
        </row>
        <row r="11">
          <cell r="A11" t="str">
            <v>张健</v>
          </cell>
          <cell r="B11">
            <v>161040</v>
          </cell>
          <cell r="C11">
            <v>381303.4665</v>
          </cell>
        </row>
        <row r="11">
          <cell r="E11">
            <v>98200</v>
          </cell>
        </row>
        <row r="12">
          <cell r="A12" t="str">
            <v>马建林</v>
          </cell>
          <cell r="B12">
            <v>162870</v>
          </cell>
          <cell r="C12">
            <v>413689.8</v>
          </cell>
        </row>
        <row r="12">
          <cell r="E12">
            <v>2800</v>
          </cell>
        </row>
        <row r="13">
          <cell r="A13" t="str">
            <v>常玉泉</v>
          </cell>
          <cell r="B13">
            <v>162870</v>
          </cell>
          <cell r="C13">
            <v>413689.8</v>
          </cell>
        </row>
        <row r="13">
          <cell r="E13">
            <v>8300</v>
          </cell>
        </row>
        <row r="14">
          <cell r="A14" t="str">
            <v>张绍辉</v>
          </cell>
          <cell r="B14">
            <v>157380</v>
          </cell>
          <cell r="C14">
            <v>371403.26532</v>
          </cell>
        </row>
        <row r="14">
          <cell r="E14">
            <v>0</v>
          </cell>
        </row>
        <row r="16">
          <cell r="A16" t="str">
            <v>吉建华</v>
          </cell>
          <cell r="B16">
            <v>0</v>
          </cell>
          <cell r="C16">
            <v>0</v>
          </cell>
        </row>
        <row r="16">
          <cell r="E16">
            <v>119000</v>
          </cell>
        </row>
        <row r="17">
          <cell r="A17" t="str">
            <v>魏国斌</v>
          </cell>
          <cell r="B17">
            <v>0</v>
          </cell>
          <cell r="C17">
            <v>0</v>
          </cell>
        </row>
        <row r="17">
          <cell r="E17">
            <v>104050</v>
          </cell>
        </row>
        <row r="18">
          <cell r="A18" t="str">
            <v>韩正明</v>
          </cell>
          <cell r="B18">
            <v>0</v>
          </cell>
          <cell r="C18">
            <v>0</v>
          </cell>
        </row>
        <row r="18">
          <cell r="E18">
            <v>82250</v>
          </cell>
        </row>
        <row r="19">
          <cell r="A19" t="str">
            <v>王海清</v>
          </cell>
          <cell r="B19">
            <v>0</v>
          </cell>
          <cell r="C19">
            <v>0</v>
          </cell>
        </row>
        <row r="19">
          <cell r="E19">
            <v>89800</v>
          </cell>
        </row>
        <row r="20">
          <cell r="A20" t="str">
            <v>毕晋</v>
          </cell>
          <cell r="B20">
            <v>0</v>
          </cell>
          <cell r="C20">
            <v>0</v>
          </cell>
        </row>
        <row r="20">
          <cell r="E20">
            <v>40250</v>
          </cell>
        </row>
      </sheetData>
      <sheetData sheetId="7">
        <row r="4">
          <cell r="C4">
            <v>5580</v>
          </cell>
        </row>
        <row r="5">
          <cell r="C5">
            <v>5580</v>
          </cell>
        </row>
        <row r="6">
          <cell r="C6">
            <v>5580</v>
          </cell>
        </row>
        <row r="7">
          <cell r="C7">
            <v>2175</v>
          </cell>
        </row>
        <row r="8">
          <cell r="C8">
            <v>5220</v>
          </cell>
        </row>
        <row r="9">
          <cell r="C9">
            <v>5220</v>
          </cell>
        </row>
        <row r="10">
          <cell r="C10">
            <v>5220</v>
          </cell>
        </row>
        <row r="11">
          <cell r="C11">
            <v>5220</v>
          </cell>
        </row>
        <row r="12">
          <cell r="C12">
            <v>5220</v>
          </cell>
        </row>
      </sheetData>
      <sheetData sheetId="8">
        <row r="4">
          <cell r="C4">
            <v>0</v>
          </cell>
        </row>
        <row r="5">
          <cell r="C5">
            <v>0</v>
          </cell>
        </row>
        <row r="6">
          <cell r="C6">
            <v>36000</v>
          </cell>
        </row>
        <row r="7">
          <cell r="C7">
            <v>13000</v>
          </cell>
        </row>
        <row r="8">
          <cell r="C8">
            <v>31200</v>
          </cell>
        </row>
        <row r="9">
          <cell r="C9">
            <v>31200</v>
          </cell>
        </row>
        <row r="10">
          <cell r="C10">
            <v>31200</v>
          </cell>
        </row>
        <row r="11">
          <cell r="C11">
            <v>31200</v>
          </cell>
        </row>
        <row r="12">
          <cell r="C12">
            <v>31200</v>
          </cell>
        </row>
      </sheetData>
      <sheetData sheetId="9"/>
      <sheetData sheetId="10">
        <row r="6">
          <cell r="G6">
            <v>39260.16</v>
          </cell>
        </row>
        <row r="6">
          <cell r="K6">
            <v>1717.632</v>
          </cell>
        </row>
        <row r="6">
          <cell r="O6">
            <v>22083.84</v>
          </cell>
        </row>
        <row r="6">
          <cell r="Q6">
            <v>490.752</v>
          </cell>
        </row>
        <row r="7">
          <cell r="G7">
            <v>39260.16</v>
          </cell>
        </row>
        <row r="7">
          <cell r="K7">
            <v>1717.632</v>
          </cell>
        </row>
        <row r="7">
          <cell r="O7">
            <v>22083.84</v>
          </cell>
        </row>
        <row r="7">
          <cell r="Q7">
            <v>490.752</v>
          </cell>
        </row>
        <row r="8">
          <cell r="G8">
            <v>39260.16</v>
          </cell>
        </row>
        <row r="8">
          <cell r="K8">
            <v>1717.632</v>
          </cell>
        </row>
        <row r="8">
          <cell r="O8">
            <v>22083.84</v>
          </cell>
        </row>
        <row r="8">
          <cell r="Q8">
            <v>490.752</v>
          </cell>
        </row>
        <row r="9">
          <cell r="G9">
            <v>16358.4</v>
          </cell>
        </row>
        <row r="9">
          <cell r="K9">
            <v>715.68</v>
          </cell>
        </row>
        <row r="9">
          <cell r="O9">
            <v>9201.6</v>
          </cell>
        </row>
        <row r="9">
          <cell r="Q9">
            <v>204.48</v>
          </cell>
        </row>
        <row r="10">
          <cell r="G10">
            <v>39260.16</v>
          </cell>
        </row>
        <row r="10">
          <cell r="K10">
            <v>1717.632</v>
          </cell>
        </row>
        <row r="10">
          <cell r="O10">
            <v>22083.84</v>
          </cell>
        </row>
        <row r="10">
          <cell r="Q10">
            <v>490.752</v>
          </cell>
        </row>
        <row r="11">
          <cell r="G11">
            <v>39260.16</v>
          </cell>
        </row>
        <row r="11">
          <cell r="K11">
            <v>1717.632</v>
          </cell>
        </row>
        <row r="11">
          <cell r="O11">
            <v>22083.84</v>
          </cell>
        </row>
        <row r="11">
          <cell r="Q11">
            <v>490.752</v>
          </cell>
        </row>
        <row r="12">
          <cell r="G12">
            <v>39260.16</v>
          </cell>
        </row>
        <row r="12">
          <cell r="K12">
            <v>1717.632</v>
          </cell>
        </row>
        <row r="12">
          <cell r="O12">
            <v>22083.84</v>
          </cell>
        </row>
        <row r="12">
          <cell r="Q12">
            <v>490.752</v>
          </cell>
        </row>
        <row r="13">
          <cell r="G13">
            <v>39260.16</v>
          </cell>
        </row>
        <row r="13">
          <cell r="K13">
            <v>1717.632</v>
          </cell>
        </row>
        <row r="13">
          <cell r="O13">
            <v>22083.84</v>
          </cell>
        </row>
        <row r="13">
          <cell r="Q13">
            <v>490.752</v>
          </cell>
        </row>
        <row r="14">
          <cell r="G14">
            <v>39260.16</v>
          </cell>
        </row>
        <row r="14">
          <cell r="K14">
            <v>1717.632</v>
          </cell>
        </row>
        <row r="14">
          <cell r="O14">
            <v>22083.84</v>
          </cell>
        </row>
        <row r="14">
          <cell r="Q14">
            <v>490.752</v>
          </cell>
        </row>
      </sheetData>
      <sheetData sheetId="11">
        <row r="6">
          <cell r="G6">
            <v>27648</v>
          </cell>
        </row>
        <row r="7">
          <cell r="G7">
            <v>27648</v>
          </cell>
        </row>
        <row r="8">
          <cell r="G8">
            <v>27648</v>
          </cell>
        </row>
        <row r="9">
          <cell r="G9">
            <v>11520</v>
          </cell>
        </row>
        <row r="10">
          <cell r="G10">
            <v>27648</v>
          </cell>
        </row>
        <row r="11">
          <cell r="G11">
            <v>27648</v>
          </cell>
        </row>
        <row r="12">
          <cell r="G12">
            <v>27648</v>
          </cell>
        </row>
        <row r="13">
          <cell r="G13">
            <v>27648</v>
          </cell>
        </row>
        <row r="14">
          <cell r="G14">
            <v>27648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I24" sqref="I24"/>
    </sheetView>
  </sheetViews>
  <sheetFormatPr defaultColWidth="9" defaultRowHeight="14.25"/>
  <cols>
    <col min="1" max="1" width="10.1" style="1" customWidth="1"/>
    <col min="2" max="2" width="22.4083333333333" style="1" customWidth="1"/>
    <col min="3" max="3" width="14.7666666666667" style="1" customWidth="1"/>
    <col min="4" max="4" width="10.25" style="1" customWidth="1"/>
    <col min="5" max="5" width="18.75" style="1" customWidth="1"/>
    <col min="6" max="6" width="9.5" style="1" customWidth="1"/>
    <col min="7" max="7" width="12.125" style="1" customWidth="1"/>
    <col min="8" max="8" width="10.75" style="1" customWidth="1"/>
    <col min="9" max="9" width="12.75" style="1" customWidth="1"/>
    <col min="10" max="10" width="11.125" style="1" customWidth="1"/>
    <col min="11" max="13" width="12.625" style="1"/>
    <col min="14" max="14" width="8.8" style="1"/>
    <col min="15" max="15" width="12.625" style="1"/>
    <col min="16" max="256" width="8.8" style="1"/>
    <col min="257" max="16384" width="9" style="1"/>
  </cols>
  <sheetData>
    <row r="1" s="1" customFormat="1" ht="2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" customHeight="1" spans="1:10">
      <c r="A2" s="4"/>
      <c r="B2" s="4"/>
      <c r="C2" s="4"/>
      <c r="D2" s="4"/>
      <c r="E2" s="4"/>
      <c r="F2" s="4"/>
      <c r="G2" s="4"/>
      <c r="H2" s="5" t="s">
        <v>1</v>
      </c>
      <c r="I2" s="5"/>
      <c r="J2" s="5"/>
    </row>
    <row r="3" s="1" customFormat="1" ht="25.7" customHeight="1" spans="1:10">
      <c r="A3" s="6" t="s">
        <v>2</v>
      </c>
      <c r="B3" s="7" t="s">
        <v>3</v>
      </c>
      <c r="C3" s="6" t="s">
        <v>4</v>
      </c>
      <c r="D3" s="8" t="s">
        <v>5</v>
      </c>
      <c r="E3" s="9"/>
      <c r="F3" s="10"/>
      <c r="G3" s="11"/>
      <c r="H3" s="6" t="s">
        <v>6</v>
      </c>
      <c r="I3" s="6" t="s">
        <v>7</v>
      </c>
      <c r="J3" s="6" t="s">
        <v>8</v>
      </c>
    </row>
    <row r="4" s="1" customFormat="1" ht="38" customHeight="1" spans="1:10">
      <c r="A4" s="12"/>
      <c r="B4" s="13"/>
      <c r="C4" s="12"/>
      <c r="D4" s="7" t="s">
        <v>9</v>
      </c>
      <c r="E4" s="6" t="s">
        <v>10</v>
      </c>
      <c r="F4" s="14" t="s">
        <v>11</v>
      </c>
      <c r="G4" s="15"/>
      <c r="H4" s="12"/>
      <c r="I4" s="12"/>
      <c r="J4" s="12"/>
    </row>
    <row r="5" s="1" customFormat="1" ht="21" customHeight="1" spans="1:10">
      <c r="A5" s="16"/>
      <c r="B5" s="17"/>
      <c r="C5" s="16"/>
      <c r="D5" s="17"/>
      <c r="E5" s="16"/>
      <c r="F5" s="18" t="s">
        <v>12</v>
      </c>
      <c r="G5" s="18" t="s">
        <v>13</v>
      </c>
      <c r="H5" s="16"/>
      <c r="I5" s="16"/>
      <c r="J5" s="16"/>
    </row>
    <row r="6" s="1" customFormat="1" ht="25" customHeight="1" spans="1:12">
      <c r="A6" s="19" t="str">
        <f>[1]工作表7结算表!A6</f>
        <v>张懿笃</v>
      </c>
      <c r="B6" s="20" t="s">
        <v>14</v>
      </c>
      <c r="C6" s="19">
        <v>2021.12</v>
      </c>
      <c r="D6" s="21">
        <f>([1]工作表7结算表!B6+[1]工作表7结算表!C6)/10000</f>
        <v>63.5872</v>
      </c>
      <c r="E6" s="21">
        <f>([1]工作表10社保医保!G6+[1]工作表10社保医保!K6+[1]工作表10社保医保!O6+[1]工作表10社保医保!Q6+[1]工作表11公积金年金补充医保!G6)/10000</f>
        <v>9.1200384</v>
      </c>
      <c r="F6" s="21">
        <f>[1]工作表8通讯费!C4/10000</f>
        <v>0.558</v>
      </c>
      <c r="G6" s="21">
        <f>'[1]工作表8 交通费'!C4/10000</f>
        <v>0</v>
      </c>
      <c r="H6" s="22">
        <f>[1]工作表7结算表!E6/10000</f>
        <v>1.01</v>
      </c>
      <c r="I6" s="19" t="s">
        <v>15</v>
      </c>
      <c r="J6" s="22">
        <v>0</v>
      </c>
      <c r="K6" s="24"/>
      <c r="L6" s="24"/>
    </row>
    <row r="7" s="1" customFormat="1" ht="25" customHeight="1" spans="1:12">
      <c r="A7" s="19" t="str">
        <f>[1]工作表7结算表!A7</f>
        <v>张彦</v>
      </c>
      <c r="B7" s="20" t="s">
        <v>16</v>
      </c>
      <c r="C7" s="19">
        <v>2022.07</v>
      </c>
      <c r="D7" s="21">
        <f>([1]工作表7结算表!B7+[1]工作表7结算表!C7)/10000</f>
        <v>57.88722</v>
      </c>
      <c r="E7" s="21">
        <f>([1]工作表10社保医保!G7+[1]工作表10社保医保!K7+[1]工作表10社保医保!O7+[1]工作表10社保医保!Q7+[1]工作表11公积金年金补充医保!G7)/10000</f>
        <v>9.1200384</v>
      </c>
      <c r="F7" s="21">
        <f>[1]工作表8通讯费!C5/10000</f>
        <v>0.558</v>
      </c>
      <c r="G7" s="21">
        <f>'[1]工作表8 交通费'!C5/10000</f>
        <v>0</v>
      </c>
      <c r="H7" s="22">
        <f>[1]工作表7结算表!E7/10000</f>
        <v>9</v>
      </c>
      <c r="I7" s="19" t="s">
        <v>15</v>
      </c>
      <c r="J7" s="22">
        <v>0</v>
      </c>
      <c r="K7" s="24"/>
      <c r="L7" s="24"/>
    </row>
    <row r="8" s="1" customFormat="1" ht="25" customHeight="1" spans="1:12">
      <c r="A8" s="19" t="str">
        <f>[1]工作表7结算表!A8</f>
        <v>谢天德</v>
      </c>
      <c r="B8" s="20" t="s">
        <v>17</v>
      </c>
      <c r="C8" s="19">
        <v>2021.12</v>
      </c>
      <c r="D8" s="21">
        <f>([1]工作表7结算表!B8+[1]工作表7结算表!C8)/10000</f>
        <v>18.3</v>
      </c>
      <c r="E8" s="21">
        <f>([1]工作表10社保医保!G8+[1]工作表10社保医保!K8+[1]工作表10社保医保!O8+[1]工作表10社保医保!Q8+[1]工作表11公积金年金补充医保!G8)/10000</f>
        <v>9.1200384</v>
      </c>
      <c r="F8" s="21">
        <f>[1]工作表8通讯费!C6/10000</f>
        <v>0.558</v>
      </c>
      <c r="G8" s="21">
        <f>'[1]工作表8 交通费'!C6/10000</f>
        <v>3.6</v>
      </c>
      <c r="H8" s="22">
        <f>[1]工作表7结算表!E8/10000</f>
        <v>11.9</v>
      </c>
      <c r="I8" s="19" t="s">
        <v>15</v>
      </c>
      <c r="J8" s="22">
        <v>0</v>
      </c>
      <c r="K8" s="24"/>
      <c r="L8" s="24"/>
    </row>
    <row r="9" s="1" customFormat="1" ht="23" customHeight="1" spans="1:12">
      <c r="A9" s="19" t="str">
        <f>[1]工作表7结算表!A9</f>
        <v>王志远</v>
      </c>
      <c r="B9" s="20" t="s">
        <v>18</v>
      </c>
      <c r="C9" s="19">
        <v>2023.05</v>
      </c>
      <c r="D9" s="21">
        <f>([1]工作表7结算表!B9+[1]工作表7结算表!C9)/10000</f>
        <v>22.3408530234375</v>
      </c>
      <c r="E9" s="21">
        <f>([1]工作表10社保医保!G9+[1]工作表10社保医保!K9+[1]工作表10社保医保!O9+[1]工作表10社保医保!Q9+[1]工作表11公积金年金补充医保!G9)/10000</f>
        <v>3.800016</v>
      </c>
      <c r="F9" s="21">
        <f>[1]工作表8通讯费!C7/10000</f>
        <v>0.2175</v>
      </c>
      <c r="G9" s="21">
        <f>'[1]工作表8 交通费'!C7/10000</f>
        <v>1.3</v>
      </c>
      <c r="H9" s="22">
        <f>[1]工作表7结算表!E9/10000</f>
        <v>0</v>
      </c>
      <c r="I9" s="19" t="s">
        <v>15</v>
      </c>
      <c r="J9" s="22">
        <v>0</v>
      </c>
      <c r="K9" s="24"/>
      <c r="L9" s="24"/>
    </row>
    <row r="10" s="1" customFormat="1" ht="23" customHeight="1" spans="1:12">
      <c r="A10" s="19" t="str">
        <f>[1]工作表7结算表!A10</f>
        <v>刘权</v>
      </c>
      <c r="B10" s="20" t="s">
        <v>19</v>
      </c>
      <c r="C10" s="19">
        <v>2018.08</v>
      </c>
      <c r="D10" s="21">
        <f>([1]工作表7结算表!B10+[1]工作表7结算表!C10)/10000</f>
        <v>53.56042119675</v>
      </c>
      <c r="E10" s="21">
        <f>([1]工作表10社保医保!G10+[1]工作表10社保医保!K10+[1]工作表10社保医保!O10+[1]工作表10社保医保!Q10+[1]工作表11公积金年金补充医保!G10)/10000</f>
        <v>9.1200384</v>
      </c>
      <c r="F10" s="21">
        <f>[1]工作表8通讯费!C8/10000</f>
        <v>0.522</v>
      </c>
      <c r="G10" s="21">
        <f>'[1]工作表8 交通费'!C8/10000</f>
        <v>3.12</v>
      </c>
      <c r="H10" s="22">
        <f>[1]工作表7结算表!E10/10000</f>
        <v>10.13</v>
      </c>
      <c r="I10" s="19" t="s">
        <v>15</v>
      </c>
      <c r="J10" s="22">
        <v>0</v>
      </c>
      <c r="K10" s="24"/>
      <c r="L10" s="24"/>
    </row>
    <row r="11" s="1" customFormat="1" ht="23" customHeight="1" spans="1:12">
      <c r="A11" s="19" t="str">
        <f>[1]工作表7结算表!A11</f>
        <v>张健</v>
      </c>
      <c r="B11" s="20" t="s">
        <v>18</v>
      </c>
      <c r="C11" s="19">
        <v>2018.09</v>
      </c>
      <c r="D11" s="21">
        <f>([1]工作表7结算表!B11+[1]工作表7结算表!C11)/10000</f>
        <v>54.23434665</v>
      </c>
      <c r="E11" s="21">
        <f>([1]工作表10社保医保!G11+[1]工作表10社保医保!K11+[1]工作表10社保医保!O11+[1]工作表10社保医保!Q11+[1]工作表11公积金年金补充医保!G11)/10000</f>
        <v>9.1200384</v>
      </c>
      <c r="F11" s="21">
        <f>[1]工作表8通讯费!C9/10000</f>
        <v>0.522</v>
      </c>
      <c r="G11" s="21">
        <f>'[1]工作表8 交通费'!C9/10000</f>
        <v>3.12</v>
      </c>
      <c r="H11" s="22">
        <f>[1]工作表7结算表!E11/10000</f>
        <v>9.82</v>
      </c>
      <c r="I11" s="19" t="s">
        <v>15</v>
      </c>
      <c r="J11" s="22">
        <v>0</v>
      </c>
      <c r="K11" s="24"/>
      <c r="L11" s="24"/>
    </row>
    <row r="12" s="1" customFormat="1" ht="23" customHeight="1" spans="1:12">
      <c r="A12" s="19" t="str">
        <f>[1]工作表7结算表!A12</f>
        <v>马建林</v>
      </c>
      <c r="B12" s="20" t="s">
        <v>18</v>
      </c>
      <c r="C12" s="19">
        <v>2021.11</v>
      </c>
      <c r="D12" s="21">
        <f>([1]工作表7结算表!B12+[1]工作表7结算表!C12)/10000</f>
        <v>57.65598</v>
      </c>
      <c r="E12" s="21">
        <f>([1]工作表10社保医保!G12+[1]工作表10社保医保!K12+[1]工作表10社保医保!O12+[1]工作表10社保医保!Q12+[1]工作表11公积金年金补充医保!G12)/10000</f>
        <v>9.1200384</v>
      </c>
      <c r="F12" s="21">
        <f>[1]工作表8通讯费!C10/10000</f>
        <v>0.522</v>
      </c>
      <c r="G12" s="21">
        <f>'[1]工作表8 交通费'!C10/10000</f>
        <v>3.12</v>
      </c>
      <c r="H12" s="22">
        <f>[1]工作表7结算表!E12/10000</f>
        <v>0.28</v>
      </c>
      <c r="I12" s="19" t="s">
        <v>15</v>
      </c>
      <c r="J12" s="22">
        <v>0</v>
      </c>
      <c r="K12" s="24"/>
      <c r="L12" s="24"/>
    </row>
    <row r="13" s="1" customFormat="1" ht="23" customHeight="1" spans="1:12">
      <c r="A13" s="19" t="str">
        <f>[1]工作表7结算表!A13</f>
        <v>常玉泉</v>
      </c>
      <c r="B13" s="20" t="s">
        <v>18</v>
      </c>
      <c r="C13" s="19">
        <v>2021.09</v>
      </c>
      <c r="D13" s="21">
        <f>([1]工作表7结算表!B13+[1]工作表7结算表!C13)/10000</f>
        <v>57.65598</v>
      </c>
      <c r="E13" s="21">
        <f>([1]工作表10社保医保!G13+[1]工作表10社保医保!K13+[1]工作表10社保医保!O13+[1]工作表10社保医保!Q13+[1]工作表11公积金年金补充医保!G13)/10000</f>
        <v>9.1200384</v>
      </c>
      <c r="F13" s="21">
        <f>[1]工作表8通讯费!C11/10000</f>
        <v>0.522</v>
      </c>
      <c r="G13" s="21">
        <f>'[1]工作表8 交通费'!C11/10000</f>
        <v>3.12</v>
      </c>
      <c r="H13" s="22">
        <f>[1]工作表7结算表!E13/10000</f>
        <v>0.83</v>
      </c>
      <c r="I13" s="19" t="s">
        <v>15</v>
      </c>
      <c r="J13" s="22">
        <v>0</v>
      </c>
      <c r="K13" s="24"/>
      <c r="L13" s="24"/>
    </row>
    <row r="14" s="1" customFormat="1" ht="23" customHeight="1" spans="1:12">
      <c r="A14" s="19" t="str">
        <f>[1]工作表7结算表!A14</f>
        <v>张绍辉</v>
      </c>
      <c r="B14" s="20" t="s">
        <v>18</v>
      </c>
      <c r="C14" s="19">
        <v>2022.11</v>
      </c>
      <c r="D14" s="21">
        <f>([1]工作表7结算表!B14+[1]工作表7结算表!C14)/10000</f>
        <v>52.878326532</v>
      </c>
      <c r="E14" s="21">
        <f>([1]工作表10社保医保!G14+[1]工作表10社保医保!K14+[1]工作表10社保医保!O14+[1]工作表10社保医保!Q14+[1]工作表11公积金年金补充医保!G14)/10000</f>
        <v>9.1200384</v>
      </c>
      <c r="F14" s="21">
        <f>[1]工作表8通讯费!C12/10000</f>
        <v>0.522</v>
      </c>
      <c r="G14" s="21">
        <f>'[1]工作表8 交通费'!C12/10000</f>
        <v>3.12</v>
      </c>
      <c r="H14" s="22">
        <f>[1]工作表7结算表!E14/10000</f>
        <v>0</v>
      </c>
      <c r="I14" s="19" t="s">
        <v>15</v>
      </c>
      <c r="J14" s="22">
        <v>0</v>
      </c>
      <c r="K14" s="24"/>
      <c r="L14" s="24"/>
    </row>
    <row r="15" s="1" customFormat="1" ht="23" customHeight="1" spans="1:12">
      <c r="A15" s="19" t="str">
        <f>[1]工作表7结算表!A16</f>
        <v>吉建华</v>
      </c>
      <c r="B15" s="20" t="s">
        <v>20</v>
      </c>
      <c r="C15" s="19" t="s">
        <v>21</v>
      </c>
      <c r="D15" s="21">
        <f>([1]工作表7结算表!B16+[1]工作表7结算表!C16)/10000</f>
        <v>0</v>
      </c>
      <c r="E15" s="21">
        <v>0</v>
      </c>
      <c r="F15" s="21">
        <v>0</v>
      </c>
      <c r="G15" s="21">
        <v>0</v>
      </c>
      <c r="H15" s="22">
        <f>[1]工作表7结算表!E16/10000</f>
        <v>11.9</v>
      </c>
      <c r="I15" s="19" t="s">
        <v>15</v>
      </c>
      <c r="J15" s="22">
        <v>0</v>
      </c>
      <c r="K15" s="1"/>
      <c r="L15" s="24"/>
    </row>
    <row r="16" s="1" customFormat="1" ht="23" customHeight="1" spans="1:12">
      <c r="A16" s="19" t="str">
        <f>[1]工作表7结算表!A17</f>
        <v>魏国斌</v>
      </c>
      <c r="B16" s="20" t="s">
        <v>22</v>
      </c>
      <c r="C16" s="19" t="s">
        <v>23</v>
      </c>
      <c r="D16" s="21">
        <f>([1]工作表7结算表!B17+[1]工作表7结算表!C17)/10000</f>
        <v>0</v>
      </c>
      <c r="E16" s="21">
        <v>0</v>
      </c>
      <c r="F16" s="21">
        <v>0</v>
      </c>
      <c r="G16" s="21">
        <v>0</v>
      </c>
      <c r="H16" s="22">
        <f>[1]工作表7结算表!E17/10000</f>
        <v>10.405</v>
      </c>
      <c r="I16" s="19" t="s">
        <v>15</v>
      </c>
      <c r="J16" s="22">
        <v>0</v>
      </c>
      <c r="K16" s="1"/>
      <c r="L16" s="24"/>
    </row>
    <row r="17" s="1" customFormat="1" ht="23" customHeight="1" spans="1:12">
      <c r="A17" s="19" t="str">
        <f>[1]工作表7结算表!A18</f>
        <v>韩正明</v>
      </c>
      <c r="B17" s="23" t="s">
        <v>24</v>
      </c>
      <c r="C17" s="19" t="s">
        <v>25</v>
      </c>
      <c r="D17" s="21">
        <f>([1]工作表7结算表!B18+[1]工作表7结算表!C18)/10000</f>
        <v>0</v>
      </c>
      <c r="E17" s="21">
        <v>0</v>
      </c>
      <c r="F17" s="21">
        <v>0</v>
      </c>
      <c r="G17" s="21">
        <v>0</v>
      </c>
      <c r="H17" s="22">
        <f>[1]工作表7结算表!E18/10000</f>
        <v>8.225</v>
      </c>
      <c r="I17" s="19" t="s">
        <v>15</v>
      </c>
      <c r="J17" s="22">
        <v>0</v>
      </c>
      <c r="K17" s="1"/>
      <c r="L17" s="24"/>
    </row>
    <row r="18" s="1" customFormat="1" ht="23" customHeight="1" spans="1:12">
      <c r="A18" s="19" t="str">
        <f>[1]工作表7结算表!A19</f>
        <v>王海清</v>
      </c>
      <c r="B18" s="23" t="s">
        <v>26</v>
      </c>
      <c r="C18" s="19" t="s">
        <v>27</v>
      </c>
      <c r="D18" s="21">
        <f>([1]工作表7结算表!B19+[1]工作表7结算表!C19)/10000</f>
        <v>0</v>
      </c>
      <c r="E18" s="21">
        <v>0</v>
      </c>
      <c r="F18" s="21">
        <v>0</v>
      </c>
      <c r="G18" s="21">
        <v>0</v>
      </c>
      <c r="H18" s="22">
        <f>[1]工作表7结算表!E19/10000</f>
        <v>8.98</v>
      </c>
      <c r="I18" s="19" t="s">
        <v>15</v>
      </c>
      <c r="J18" s="22">
        <v>0</v>
      </c>
      <c r="K18" s="1"/>
      <c r="L18" s="24"/>
    </row>
    <row r="19" s="1" customFormat="1" ht="23" customHeight="1" spans="1:12">
      <c r="A19" s="19" t="str">
        <f>[1]工作表7结算表!A20</f>
        <v>毕晋</v>
      </c>
      <c r="B19" s="23" t="s">
        <v>28</v>
      </c>
      <c r="C19" s="19" t="s">
        <v>29</v>
      </c>
      <c r="D19" s="21">
        <f>([1]工作表7结算表!B20+[1]工作表7结算表!C20)/10000</f>
        <v>0</v>
      </c>
      <c r="E19" s="21">
        <v>0</v>
      </c>
      <c r="F19" s="21">
        <v>0</v>
      </c>
      <c r="G19" s="21">
        <v>0</v>
      </c>
      <c r="H19" s="22">
        <f>[1]工作表7结算表!E20/10000</f>
        <v>4.025</v>
      </c>
      <c r="I19" s="19" t="s">
        <v>15</v>
      </c>
      <c r="J19" s="22">
        <v>0</v>
      </c>
      <c r="K19" s="1"/>
      <c r="L19" s="24"/>
    </row>
  </sheetData>
  <mergeCells count="12">
    <mergeCell ref="A1:J1"/>
    <mergeCell ref="H2:J2"/>
    <mergeCell ref="D3:G3"/>
    <mergeCell ref="F4:G4"/>
    <mergeCell ref="A3:A5"/>
    <mergeCell ref="B3:B5"/>
    <mergeCell ref="C3:C5"/>
    <mergeCell ref="D4:D5"/>
    <mergeCell ref="E4:E5"/>
    <mergeCell ref="H3:H5"/>
    <mergeCell ref="I3:I5"/>
    <mergeCell ref="J3:J5"/>
  </mergeCells>
  <pageMargins left="0.629861111111111" right="0.590277777777778" top="0.786805555555556" bottom="0.74791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2024-12-12T01:16:50Z</dcterms:created>
  <dcterms:modified xsi:type="dcterms:W3CDTF">2024-12-12T04:15:15Z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